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85" windowHeight="8535" activeTab="0"/>
  </bookViews>
  <sheets>
    <sheet name="Multilevel" sheetId="1" r:id="rId1"/>
    <sheet name="Extension" sheetId="2" r:id="rId2"/>
  </sheets>
  <definedNames/>
  <calcPr fullCalcOnLoad="1"/>
</workbook>
</file>

<file path=xl/sharedStrings.xml><?xml version="1.0" encoding="utf-8"?>
<sst xmlns="http://schemas.openxmlformats.org/spreadsheetml/2006/main" count="143" uniqueCount="106">
  <si>
    <t>S</t>
  </si>
  <si>
    <t>pm</t>
  </si>
  <si>
    <t>H(S)</t>
  </si>
  <si>
    <t>00</t>
  </si>
  <si>
    <t>01</t>
  </si>
  <si>
    <t>lm</t>
  </si>
  <si>
    <t>pm lm</t>
  </si>
  <si>
    <t>lmed</t>
  </si>
  <si>
    <t>000</t>
  </si>
  <si>
    <t>001</t>
  </si>
  <si>
    <t>010</t>
  </si>
  <si>
    <t>011</t>
  </si>
  <si>
    <t>101</t>
  </si>
  <si>
    <t>110</t>
  </si>
  <si>
    <t>111</t>
  </si>
  <si>
    <t>100</t>
  </si>
  <si>
    <r>
      <t>H(S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0"/>
      </rPr>
      <t>)</t>
    </r>
  </si>
  <si>
    <r>
      <t>H(S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>)</t>
    </r>
  </si>
  <si>
    <r>
      <t>S</t>
    </r>
    <r>
      <rPr>
        <b/>
        <vertAlign val="superscript"/>
        <sz val="10"/>
        <rFont val="Arial"/>
        <family val="2"/>
      </rPr>
      <t>(3)</t>
    </r>
  </si>
  <si>
    <r>
      <t>S</t>
    </r>
    <r>
      <rPr>
        <b/>
        <vertAlign val="superscript"/>
        <sz val="10"/>
        <rFont val="Arial"/>
        <family val="2"/>
      </rPr>
      <t>(2)</t>
    </r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</si>
  <si>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</si>
  <si>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</si>
  <si>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</si>
  <si>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</si>
  <si>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</si>
  <si>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</si>
  <si>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</si>
  <si>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</si>
  <si>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</si>
  <si>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</si>
  <si>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</si>
  <si>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</si>
  <si>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</si>
  <si>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</si>
  <si>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</si>
  <si>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</si>
  <si>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r>
      <t>S</t>
    </r>
    <r>
      <rPr>
        <b/>
        <vertAlign val="superscript"/>
        <sz val="10"/>
        <rFont val="Arial"/>
        <family val="2"/>
      </rPr>
      <t>(4)</t>
    </r>
  </si>
  <si>
    <r>
      <t>H(S</t>
    </r>
    <r>
      <rPr>
        <vertAlign val="superscript"/>
        <sz val="10"/>
        <rFont val="Arial"/>
        <family val="2"/>
      </rPr>
      <t>(4)</t>
    </r>
    <r>
      <rPr>
        <sz val="10"/>
        <rFont val="Arial"/>
        <family val="0"/>
      </rPr>
      <t>)</t>
    </r>
  </si>
  <si>
    <t>-log(pm)</t>
  </si>
  <si>
    <t>-pm log(pm)</t>
  </si>
  <si>
    <r>
      <t>S</t>
    </r>
    <r>
      <rPr>
        <b/>
        <vertAlign val="superscript"/>
        <sz val="10"/>
        <rFont val="Arial"/>
        <family val="2"/>
      </rPr>
      <t>(5)</t>
    </r>
  </si>
  <si>
    <t>00000</t>
  </si>
  <si>
    <t>00001</t>
  </si>
  <si>
    <t>00010</t>
  </si>
  <si>
    <t>00011</t>
  </si>
  <si>
    <t>00100</t>
  </si>
  <si>
    <t>00101</t>
  </si>
  <si>
    <t>00110</t>
  </si>
  <si>
    <t>00111</t>
  </si>
  <si>
    <t>01000</t>
  </si>
  <si>
    <t>01001</t>
  </si>
  <si>
    <t>01010</t>
  </si>
  <si>
    <t>01011</t>
  </si>
  <si>
    <t>01100</t>
  </si>
  <si>
    <t>01101</t>
  </si>
  <si>
    <t>01110</t>
  </si>
  <si>
    <t>01111</t>
  </si>
  <si>
    <t>10000</t>
  </si>
  <si>
    <t>10001</t>
  </si>
  <si>
    <t>10010</t>
  </si>
  <si>
    <t>10011</t>
  </si>
  <si>
    <t>10100</t>
  </si>
  <si>
    <t>10101</t>
  </si>
  <si>
    <t>10110</t>
  </si>
  <si>
    <t>10111</t>
  </si>
  <si>
    <t>11000</t>
  </si>
  <si>
    <t>11001</t>
  </si>
  <si>
    <t>11010</t>
  </si>
  <si>
    <t>11011</t>
  </si>
  <si>
    <t>11100</t>
  </si>
  <si>
    <t>11101</t>
  </si>
  <si>
    <t>11110</t>
  </si>
  <si>
    <t>11111</t>
  </si>
  <si>
    <r>
      <t>H(S</t>
    </r>
    <r>
      <rPr>
        <vertAlign val="superscript"/>
        <sz val="10"/>
        <rFont val="Arial"/>
        <family val="2"/>
      </rPr>
      <t>(5)</t>
    </r>
    <r>
      <rPr>
        <sz val="10"/>
        <rFont val="Arial"/>
        <family val="0"/>
      </rPr>
      <t>)</t>
    </r>
  </si>
  <si>
    <t>lmed/k</t>
  </si>
  <si>
    <t>lmed Huffman</t>
  </si>
  <si>
    <t>lm S-F</t>
  </si>
  <si>
    <t>lm H</t>
  </si>
  <si>
    <t>Normalizz.</t>
  </si>
  <si>
    <t>SHANNON-FANO CODING</t>
  </si>
  <si>
    <t>log(1/pm)</t>
  </si>
  <si>
    <t>pm log(1/pm)</t>
  </si>
  <si>
    <t>??? Maggiore di 1 !</t>
  </si>
  <si>
    <t>lmed(k)</t>
  </si>
  <si>
    <t>lmed(k)/k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</si>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</sst>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dddd\ d\ mmmm\ yyyy"/>
    <numFmt numFmtId="173" formatCode="0.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20" zoomScaleNormal="120" zoomScalePageLayoutView="0" workbookViewId="0" topLeftCell="A1">
      <selection activeCell="N33" sqref="N33"/>
    </sheetView>
  </sheetViews>
  <sheetFormatPr defaultColWidth="9.140625" defaultRowHeight="12.75"/>
  <sheetData>
    <row r="1" spans="2:4" ht="12.75">
      <c r="B1" s="2" t="s">
        <v>0</v>
      </c>
      <c r="D1" s="7" t="s">
        <v>79</v>
      </c>
    </row>
    <row r="4" spans="2:10" ht="12.75">
      <c r="B4" s="1" t="s">
        <v>1</v>
      </c>
      <c r="D4" s="4" t="s">
        <v>80</v>
      </c>
      <c r="F4" s="3" t="s">
        <v>81</v>
      </c>
      <c r="I4" t="s">
        <v>5</v>
      </c>
      <c r="J4" t="s">
        <v>6</v>
      </c>
    </row>
    <row r="6" spans="1:10" ht="12.75">
      <c r="A6">
        <v>-7</v>
      </c>
      <c r="B6" s="6">
        <v>0.015</v>
      </c>
      <c r="D6">
        <f aca="true" t="shared" si="0" ref="D6:D13">-LOG(B6,2)</f>
        <v>6.058893689053569</v>
      </c>
      <c r="F6">
        <f aca="true" t="shared" si="1" ref="F6:F13">D6*B6</f>
        <v>0.09088340533580354</v>
      </c>
      <c r="I6">
        <f aca="true" t="shared" si="2" ref="I6:I13">CEILING(D6,1)</f>
        <v>7</v>
      </c>
      <c r="J6">
        <f aca="true" t="shared" si="3" ref="J6:J13">B6*I6</f>
        <v>0.105</v>
      </c>
    </row>
    <row r="7" spans="1:10" ht="12.75">
      <c r="A7">
        <v>-5</v>
      </c>
      <c r="B7" s="6">
        <v>0.035</v>
      </c>
      <c r="D7">
        <f t="shared" si="0"/>
        <v>4.836501267717121</v>
      </c>
      <c r="F7">
        <f t="shared" si="1"/>
        <v>0.16927754437009923</v>
      </c>
      <c r="I7">
        <f t="shared" si="2"/>
        <v>5</v>
      </c>
      <c r="J7">
        <f t="shared" si="3"/>
        <v>0.17500000000000002</v>
      </c>
    </row>
    <row r="8" spans="1:10" ht="12.75">
      <c r="A8">
        <v>-3</v>
      </c>
      <c r="B8" s="6">
        <v>0.1</v>
      </c>
      <c r="D8">
        <f t="shared" si="0"/>
        <v>3.321928094887362</v>
      </c>
      <c r="F8">
        <f t="shared" si="1"/>
        <v>0.33219280948873625</v>
      </c>
      <c r="I8">
        <f t="shared" si="2"/>
        <v>4</v>
      </c>
      <c r="J8">
        <f t="shared" si="3"/>
        <v>0.4</v>
      </c>
    </row>
    <row r="9" spans="1:10" ht="12.75">
      <c r="A9">
        <v>-1</v>
      </c>
      <c r="B9" s="6">
        <f>1/2-(B6+B7+B8)</f>
        <v>0.35</v>
      </c>
      <c r="D9">
        <f t="shared" si="0"/>
        <v>1.5145731728297585</v>
      </c>
      <c r="F9">
        <f t="shared" si="1"/>
        <v>0.5301006104904155</v>
      </c>
      <c r="I9">
        <f t="shared" si="2"/>
        <v>2</v>
      </c>
      <c r="J9">
        <f t="shared" si="3"/>
        <v>0.7</v>
      </c>
    </row>
    <row r="10" spans="1:10" ht="12.75">
      <c r="A10">
        <v>1</v>
      </c>
      <c r="B10" s="6">
        <f>B9</f>
        <v>0.35</v>
      </c>
      <c r="D10">
        <f t="shared" si="0"/>
        <v>1.5145731728297585</v>
      </c>
      <c r="F10">
        <f t="shared" si="1"/>
        <v>0.5301006104904155</v>
      </c>
      <c r="I10">
        <f t="shared" si="2"/>
        <v>2</v>
      </c>
      <c r="J10">
        <f t="shared" si="3"/>
        <v>0.7</v>
      </c>
    </row>
    <row r="11" spans="1:10" ht="12.75">
      <c r="A11">
        <v>3</v>
      </c>
      <c r="B11" s="6">
        <f>B8</f>
        <v>0.1</v>
      </c>
      <c r="D11">
        <f t="shared" si="0"/>
        <v>3.321928094887362</v>
      </c>
      <c r="F11">
        <f t="shared" si="1"/>
        <v>0.33219280948873625</v>
      </c>
      <c r="I11">
        <f t="shared" si="2"/>
        <v>4</v>
      </c>
      <c r="J11">
        <f t="shared" si="3"/>
        <v>0.4</v>
      </c>
    </row>
    <row r="12" spans="1:10" ht="12.75">
      <c r="A12">
        <v>5</v>
      </c>
      <c r="B12" s="6">
        <f>B7</f>
        <v>0.035</v>
      </c>
      <c r="D12">
        <f t="shared" si="0"/>
        <v>4.836501267717121</v>
      </c>
      <c r="F12">
        <f t="shared" si="1"/>
        <v>0.16927754437009923</v>
      </c>
      <c r="I12">
        <f t="shared" si="2"/>
        <v>5</v>
      </c>
      <c r="J12">
        <f t="shared" si="3"/>
        <v>0.17500000000000002</v>
      </c>
    </row>
    <row r="13" spans="1:10" ht="12.75">
      <c r="A13">
        <v>7</v>
      </c>
      <c r="B13" s="6">
        <f>B6</f>
        <v>0.015</v>
      </c>
      <c r="D13">
        <f t="shared" si="0"/>
        <v>6.058893689053569</v>
      </c>
      <c r="F13">
        <f t="shared" si="1"/>
        <v>0.09088340533580354</v>
      </c>
      <c r="I13">
        <f t="shared" si="2"/>
        <v>7</v>
      </c>
      <c r="J13">
        <f t="shared" si="3"/>
        <v>0.105</v>
      </c>
    </row>
    <row r="15" spans="1:11" ht="12.75">
      <c r="A15" t="s">
        <v>78</v>
      </c>
      <c r="B15" s="5">
        <f>SUM(B6:B13)</f>
        <v>1</v>
      </c>
      <c r="F15">
        <f>SUM(F6:F13)</f>
        <v>2.244908739370109</v>
      </c>
      <c r="G15" s="1" t="s">
        <v>2</v>
      </c>
      <c r="J15">
        <f>SUM(J6:J13)</f>
        <v>2.76</v>
      </c>
      <c r="K15" t="s">
        <v>7</v>
      </c>
    </row>
    <row r="18" spans="1:10" ht="12.75">
      <c r="A18" s="1" t="s">
        <v>85</v>
      </c>
      <c r="B18" s="8">
        <v>0.1174</v>
      </c>
      <c r="D18">
        <f aca="true" t="shared" si="4" ref="D18:D38">-LOG(B18,2)</f>
        <v>3.0904956864393975</v>
      </c>
      <c r="F18">
        <f aca="true" t="shared" si="5" ref="F18:F38">D18*B18</f>
        <v>0.3628241935879853</v>
      </c>
      <c r="I18">
        <f aca="true" t="shared" si="6" ref="I18:I38">CEILING(D18,1)</f>
        <v>4</v>
      </c>
      <c r="J18">
        <f aca="true" t="shared" si="7" ref="J18:J38">B18*I18</f>
        <v>0.4696</v>
      </c>
    </row>
    <row r="19" spans="1:10" ht="12.75">
      <c r="A19" s="1" t="s">
        <v>86</v>
      </c>
      <c r="B19" s="8">
        <v>0.0092</v>
      </c>
      <c r="D19">
        <f t="shared" si="4"/>
        <v>6.764150423492437</v>
      </c>
      <c r="F19">
        <f t="shared" si="5"/>
        <v>0.062230183896130414</v>
      </c>
      <c r="I19">
        <f t="shared" si="6"/>
        <v>7</v>
      </c>
      <c r="J19">
        <f t="shared" si="7"/>
        <v>0.0644</v>
      </c>
    </row>
    <row r="20" spans="1:10" ht="12.75">
      <c r="A20" s="1" t="s">
        <v>87</v>
      </c>
      <c r="B20" s="8">
        <v>0.045</v>
      </c>
      <c r="D20">
        <f t="shared" si="4"/>
        <v>4.473931188332412</v>
      </c>
      <c r="F20">
        <f t="shared" si="5"/>
        <v>0.20132690347495855</v>
      </c>
      <c r="I20">
        <f t="shared" si="6"/>
        <v>5</v>
      </c>
      <c r="J20">
        <f t="shared" si="7"/>
        <v>0.22499999999999998</v>
      </c>
    </row>
    <row r="21" spans="1:10" ht="12.75">
      <c r="A21" s="1" t="s">
        <v>88</v>
      </c>
      <c r="B21" s="8">
        <v>0.0373</v>
      </c>
      <c r="D21">
        <f t="shared" si="4"/>
        <v>4.744680559294212</v>
      </c>
      <c r="F21">
        <f t="shared" si="5"/>
        <v>0.17697658486167409</v>
      </c>
      <c r="I21">
        <f t="shared" si="6"/>
        <v>5</v>
      </c>
      <c r="J21">
        <f t="shared" si="7"/>
        <v>0.1865</v>
      </c>
    </row>
    <row r="22" spans="1:10" ht="12.75">
      <c r="A22" s="1" t="s">
        <v>89</v>
      </c>
      <c r="B22" s="8">
        <v>0.1179</v>
      </c>
      <c r="D22">
        <f t="shared" si="4"/>
        <v>3.084364376569687</v>
      </c>
      <c r="F22">
        <f t="shared" si="5"/>
        <v>0.3636465599975661</v>
      </c>
      <c r="I22">
        <f t="shared" si="6"/>
        <v>4</v>
      </c>
      <c r="J22">
        <f t="shared" si="7"/>
        <v>0.4716</v>
      </c>
    </row>
    <row r="23" spans="1:10" ht="12.75">
      <c r="A23" s="1" t="s">
        <v>90</v>
      </c>
      <c r="B23" s="8">
        <v>0.0095</v>
      </c>
      <c r="D23">
        <f t="shared" si="4"/>
        <v>6.717856771218502</v>
      </c>
      <c r="F23">
        <f t="shared" si="5"/>
        <v>0.06381963932657576</v>
      </c>
      <c r="I23">
        <f t="shared" si="6"/>
        <v>7</v>
      </c>
      <c r="J23">
        <f t="shared" si="7"/>
        <v>0.0665</v>
      </c>
    </row>
    <row r="24" spans="1:10" ht="12.75">
      <c r="A24" s="1" t="s">
        <v>91</v>
      </c>
      <c r="B24" s="8">
        <v>0.0164</v>
      </c>
      <c r="D24">
        <f t="shared" si="4"/>
        <v>5.930160374931366</v>
      </c>
      <c r="F24">
        <f t="shared" si="5"/>
        <v>0.09725463014887441</v>
      </c>
      <c r="I24">
        <f t="shared" si="6"/>
        <v>6</v>
      </c>
      <c r="J24">
        <f t="shared" si="7"/>
        <v>0.09840000000000002</v>
      </c>
    </row>
    <row r="25" spans="1:10" ht="12.75">
      <c r="A25" s="1" t="s">
        <v>92</v>
      </c>
      <c r="B25" s="8">
        <v>0.0154</v>
      </c>
      <c r="D25">
        <f t="shared" si="4"/>
        <v>6.020925838854548</v>
      </c>
      <c r="F25">
        <f t="shared" si="5"/>
        <v>0.09272225791836004</v>
      </c>
      <c r="I25">
        <f t="shared" si="6"/>
        <v>7</v>
      </c>
      <c r="J25">
        <f t="shared" si="7"/>
        <v>0.1078</v>
      </c>
    </row>
    <row r="26" spans="1:10" ht="12.75">
      <c r="A26" s="1" t="s">
        <v>93</v>
      </c>
      <c r="B26" s="8">
        <v>0.1128</v>
      </c>
      <c r="D26">
        <f t="shared" si="4"/>
        <v>3.148161027150656</v>
      </c>
      <c r="F26">
        <f t="shared" si="5"/>
        <v>0.355112563862594</v>
      </c>
      <c r="I26">
        <f t="shared" si="6"/>
        <v>4</v>
      </c>
      <c r="J26">
        <f t="shared" si="7"/>
        <v>0.4512</v>
      </c>
    </row>
    <row r="27" spans="1:10" ht="12.75">
      <c r="A27" s="1" t="s">
        <v>94</v>
      </c>
      <c r="B27" s="8">
        <v>0.0651</v>
      </c>
      <c r="D27">
        <f t="shared" si="4"/>
        <v>3.941198646383814</v>
      </c>
      <c r="F27">
        <f t="shared" si="5"/>
        <v>0.2565720318795863</v>
      </c>
      <c r="I27">
        <f t="shared" si="6"/>
        <v>4</v>
      </c>
      <c r="J27">
        <f t="shared" si="7"/>
        <v>0.2604</v>
      </c>
    </row>
    <row r="28" spans="1:10" ht="12.75">
      <c r="A28" s="1" t="s">
        <v>95</v>
      </c>
      <c r="B28" s="8">
        <v>0.0251</v>
      </c>
      <c r="D28">
        <f t="shared" si="4"/>
        <v>5.316168825598678</v>
      </c>
      <c r="F28">
        <f t="shared" si="5"/>
        <v>0.1334358375225268</v>
      </c>
      <c r="I28">
        <f t="shared" si="6"/>
        <v>6</v>
      </c>
      <c r="J28">
        <f t="shared" si="7"/>
        <v>0.1506</v>
      </c>
    </row>
    <row r="29" spans="1:10" ht="12.75">
      <c r="A29" s="1" t="s">
        <v>96</v>
      </c>
      <c r="B29" s="8">
        <v>0.0688</v>
      </c>
      <c r="D29">
        <f t="shared" si="4"/>
        <v>3.8614476248473517</v>
      </c>
      <c r="F29">
        <f t="shared" si="5"/>
        <v>0.2656675965894978</v>
      </c>
      <c r="I29">
        <f t="shared" si="6"/>
        <v>4</v>
      </c>
      <c r="J29">
        <f t="shared" si="7"/>
        <v>0.2752</v>
      </c>
    </row>
    <row r="30" spans="1:10" ht="12.75">
      <c r="A30" s="1" t="s">
        <v>97</v>
      </c>
      <c r="B30" s="8">
        <v>0.0983</v>
      </c>
      <c r="D30">
        <f t="shared" si="4"/>
        <v>3.346664773208869</v>
      </c>
      <c r="F30">
        <f t="shared" si="5"/>
        <v>0.32897714720643184</v>
      </c>
      <c r="I30">
        <f t="shared" si="6"/>
        <v>4</v>
      </c>
      <c r="J30">
        <f t="shared" si="7"/>
        <v>0.3932</v>
      </c>
    </row>
    <row r="31" spans="1:10" ht="12.75">
      <c r="A31" s="1" t="s">
        <v>98</v>
      </c>
      <c r="B31" s="8">
        <v>0.0305</v>
      </c>
      <c r="D31">
        <f t="shared" si="4"/>
        <v>5.035046947099201</v>
      </c>
      <c r="F31">
        <f t="shared" si="5"/>
        <v>0.15356893188652562</v>
      </c>
      <c r="I31">
        <f t="shared" si="6"/>
        <v>6</v>
      </c>
      <c r="J31">
        <f t="shared" si="7"/>
        <v>0.183</v>
      </c>
    </row>
    <row r="32" spans="1:10" ht="12.75">
      <c r="A32" s="1" t="s">
        <v>99</v>
      </c>
      <c r="B32" s="8">
        <v>0.0051</v>
      </c>
      <c r="D32">
        <f t="shared" si="4"/>
        <v>7.6152870375779536</v>
      </c>
      <c r="F32">
        <f t="shared" si="5"/>
        <v>0.038837963891647564</v>
      </c>
      <c r="I32">
        <f t="shared" si="6"/>
        <v>8</v>
      </c>
      <c r="J32">
        <f t="shared" si="7"/>
        <v>0.0408</v>
      </c>
    </row>
    <row r="33" spans="1:10" ht="12.75">
      <c r="A33" s="1" t="s">
        <v>100</v>
      </c>
      <c r="B33" s="8">
        <v>0.0637</v>
      </c>
      <c r="D33">
        <f t="shared" si="4"/>
        <v>3.9725628172931486</v>
      </c>
      <c r="F33">
        <f t="shared" si="5"/>
        <v>0.2530522514615736</v>
      </c>
      <c r="I33">
        <f t="shared" si="6"/>
        <v>4</v>
      </c>
      <c r="J33">
        <f t="shared" si="7"/>
        <v>0.2548</v>
      </c>
    </row>
    <row r="34" spans="1:10" ht="12.75">
      <c r="A34" s="1" t="s">
        <v>101</v>
      </c>
      <c r="B34" s="8">
        <v>0.0498</v>
      </c>
      <c r="D34">
        <f t="shared" si="4"/>
        <v>4.327710447481369</v>
      </c>
      <c r="F34">
        <f t="shared" si="5"/>
        <v>0.21551998028457217</v>
      </c>
      <c r="I34">
        <f t="shared" si="6"/>
        <v>5</v>
      </c>
      <c r="J34">
        <f t="shared" si="7"/>
        <v>0.249</v>
      </c>
    </row>
    <row r="35" spans="1:10" ht="12.75">
      <c r="A35" s="1" t="s">
        <v>102</v>
      </c>
      <c r="B35" s="8">
        <v>0.0562</v>
      </c>
      <c r="D35">
        <f t="shared" si="4"/>
        <v>4.153286059328523</v>
      </c>
      <c r="F35">
        <f t="shared" si="5"/>
        <v>0.23341467653426298</v>
      </c>
      <c r="I35">
        <f t="shared" si="6"/>
        <v>5</v>
      </c>
      <c r="J35">
        <f t="shared" si="7"/>
        <v>0.281</v>
      </c>
    </row>
    <row r="36" spans="1:10" ht="12.75">
      <c r="A36" s="1" t="s">
        <v>103</v>
      </c>
      <c r="B36" s="8">
        <v>0.0301</v>
      </c>
      <c r="D36">
        <f t="shared" si="4"/>
        <v>5.054092702789747</v>
      </c>
      <c r="F36">
        <f t="shared" si="5"/>
        <v>0.15212819035397138</v>
      </c>
      <c r="I36">
        <f t="shared" si="6"/>
        <v>6</v>
      </c>
      <c r="J36">
        <f t="shared" si="7"/>
        <v>0.18059999999999998</v>
      </c>
    </row>
    <row r="37" spans="1:10" ht="12.75">
      <c r="A37" s="1" t="s">
        <v>104</v>
      </c>
      <c r="B37" s="8">
        <v>0.021</v>
      </c>
      <c r="D37">
        <f t="shared" si="4"/>
        <v>5.573466861883326</v>
      </c>
      <c r="F37">
        <f t="shared" si="5"/>
        <v>0.11704280409954985</v>
      </c>
      <c r="I37">
        <f t="shared" si="6"/>
        <v>6</v>
      </c>
      <c r="J37">
        <f t="shared" si="7"/>
        <v>0.126</v>
      </c>
    </row>
    <row r="38" spans="1:10" ht="12.75">
      <c r="A38" s="1" t="s">
        <v>105</v>
      </c>
      <c r="B38" s="8">
        <v>0.0049</v>
      </c>
      <c r="D38">
        <f t="shared" si="4"/>
        <v>7.673002535434241</v>
      </c>
      <c r="F38">
        <f t="shared" si="5"/>
        <v>0.037597712423627784</v>
      </c>
      <c r="I38">
        <f t="shared" si="6"/>
        <v>8</v>
      </c>
      <c r="J38">
        <f t="shared" si="7"/>
        <v>0.0392</v>
      </c>
    </row>
    <row r="40" spans="6:11" ht="12.75">
      <c r="F40">
        <f>SUM(F18:F38)</f>
        <v>3.9617286412084924</v>
      </c>
      <c r="G40" s="1" t="s">
        <v>2</v>
      </c>
      <c r="J40">
        <f>SUM(J18:J38)</f>
        <v>4.5748</v>
      </c>
      <c r="K40" t="s">
        <v>7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06"/>
  <sheetViews>
    <sheetView zoomScale="120" zoomScaleNormal="120" zoomScalePageLayoutView="0" workbookViewId="0" topLeftCell="A54">
      <selection activeCell="G10" sqref="A1:G10"/>
    </sheetView>
  </sheetViews>
  <sheetFormatPr defaultColWidth="9.140625" defaultRowHeight="12.75"/>
  <cols>
    <col min="6" max="6" width="10.00390625" style="0" bestFit="1" customWidth="1"/>
  </cols>
  <sheetData>
    <row r="2" ht="12.75">
      <c r="B2" s="2" t="s">
        <v>0</v>
      </c>
    </row>
    <row r="5" spans="2:10" ht="12.75">
      <c r="B5" s="1" t="s">
        <v>1</v>
      </c>
      <c r="D5" s="4" t="s">
        <v>38</v>
      </c>
      <c r="F5" s="3" t="s">
        <v>39</v>
      </c>
      <c r="I5" t="s">
        <v>5</v>
      </c>
      <c r="J5" t="s">
        <v>6</v>
      </c>
    </row>
    <row r="7" spans="1:10" ht="12.75">
      <c r="A7">
        <v>0</v>
      </c>
      <c r="B7" s="5">
        <v>0.1</v>
      </c>
      <c r="D7">
        <f>-LOG(B7,2)</f>
        <v>3.321928094887362</v>
      </c>
      <c r="F7">
        <f>D7*B7</f>
        <v>0.33219280948873625</v>
      </c>
      <c r="I7">
        <f>CEILING(D7,1)</f>
        <v>4</v>
      </c>
      <c r="J7">
        <f>B7*I7</f>
        <v>0.4</v>
      </c>
    </row>
    <row r="8" spans="1:10" ht="12.75">
      <c r="A8">
        <v>1</v>
      </c>
      <c r="B8">
        <f>1-B7</f>
        <v>0.9</v>
      </c>
      <c r="D8">
        <f>-LOG(B8,2)</f>
        <v>0.15200309344504997</v>
      </c>
      <c r="F8">
        <f>D8*B8</f>
        <v>0.13680278410054497</v>
      </c>
      <c r="I8">
        <f>CEILING(D8,1)</f>
        <v>1</v>
      </c>
      <c r="J8">
        <f>B8*I8</f>
        <v>0.9</v>
      </c>
    </row>
    <row r="10" spans="6:12" ht="12.75">
      <c r="F10">
        <f>F7+F8</f>
        <v>0.4689955935892812</v>
      </c>
      <c r="G10" s="1" t="s">
        <v>2</v>
      </c>
      <c r="J10">
        <f>J7+J8</f>
        <v>1.3</v>
      </c>
      <c r="K10" t="s">
        <v>7</v>
      </c>
      <c r="L10" t="s">
        <v>82</v>
      </c>
    </row>
    <row r="11" spans="10:11" ht="12.75">
      <c r="J11">
        <f>J10/1</f>
        <v>1.3</v>
      </c>
      <c r="K11" t="s">
        <v>74</v>
      </c>
    </row>
    <row r="12" ht="15">
      <c r="B12" s="2" t="s">
        <v>19</v>
      </c>
    </row>
    <row r="15" spans="2:10" ht="12.75">
      <c r="B15" s="1" t="s">
        <v>1</v>
      </c>
      <c r="D15" s="4" t="s">
        <v>38</v>
      </c>
      <c r="F15" s="3" t="s">
        <v>39</v>
      </c>
      <c r="I15" t="s">
        <v>5</v>
      </c>
      <c r="J15" t="s">
        <v>6</v>
      </c>
    </row>
    <row r="17" spans="1:10" ht="12.75">
      <c r="A17" s="3" t="s">
        <v>3</v>
      </c>
      <c r="B17">
        <f>B7*B7</f>
        <v>0.010000000000000002</v>
      </c>
      <c r="D17">
        <f>-LOG(B17,2)</f>
        <v>6.643856189774724</v>
      </c>
      <c r="F17">
        <f>D17*B17</f>
        <v>0.06643856189774726</v>
      </c>
      <c r="I17">
        <f>CEILING(D17,1)</f>
        <v>7</v>
      </c>
      <c r="J17">
        <f>B17*I17</f>
        <v>0.07</v>
      </c>
    </row>
    <row r="18" spans="1:10" ht="12.75">
      <c r="A18" s="3" t="s">
        <v>4</v>
      </c>
      <c r="B18">
        <f>B8*B7</f>
        <v>0.09000000000000001</v>
      </c>
      <c r="D18">
        <f>-LOG(B18,2)</f>
        <v>3.473931188332412</v>
      </c>
      <c r="F18">
        <f>D18*B18</f>
        <v>0.3126538069499171</v>
      </c>
      <c r="I18">
        <f>CEILING(D18,1)</f>
        <v>4</v>
      </c>
      <c r="J18">
        <f>B18*I18</f>
        <v>0.36000000000000004</v>
      </c>
    </row>
    <row r="19" spans="1:10" ht="12.75">
      <c r="A19" s="3">
        <v>10</v>
      </c>
      <c r="B19">
        <f>B7*B8</f>
        <v>0.09000000000000001</v>
      </c>
      <c r="D19">
        <f>-LOG(B19,2)</f>
        <v>3.473931188332412</v>
      </c>
      <c r="F19">
        <f>D19*B19</f>
        <v>0.3126538069499171</v>
      </c>
      <c r="I19">
        <f>CEILING(D19,1)</f>
        <v>4</v>
      </c>
      <c r="J19">
        <f>B19*I19</f>
        <v>0.36000000000000004</v>
      </c>
    </row>
    <row r="20" spans="1:10" ht="12.75">
      <c r="A20" s="3">
        <v>11</v>
      </c>
      <c r="B20">
        <f>B8*B8</f>
        <v>0.81</v>
      </c>
      <c r="D20">
        <f>-LOG(B20,2)</f>
        <v>0.3040061868900999</v>
      </c>
      <c r="F20">
        <f>D20*B20</f>
        <v>0.24624501138098093</v>
      </c>
      <c r="I20">
        <f>CEILING(D20,1)</f>
        <v>1</v>
      </c>
      <c r="J20">
        <f>B20*I20</f>
        <v>0.81</v>
      </c>
    </row>
    <row r="22" spans="6:11" ht="14.25">
      <c r="F22">
        <f>F17+F18+F19+F20</f>
        <v>0.9379911871785624</v>
      </c>
      <c r="G22" s="1" t="s">
        <v>17</v>
      </c>
      <c r="J22">
        <f>J17+J18+J19+J20</f>
        <v>1.6</v>
      </c>
      <c r="K22" t="s">
        <v>83</v>
      </c>
    </row>
    <row r="23" spans="6:11" ht="12.75">
      <c r="F23">
        <f>F10</f>
        <v>0.4689955935892812</v>
      </c>
      <c r="G23" s="1" t="s">
        <v>2</v>
      </c>
      <c r="J23">
        <f>J22/2</f>
        <v>0.8</v>
      </c>
      <c r="K23" t="s">
        <v>84</v>
      </c>
    </row>
    <row r="25" ht="15">
      <c r="B25" s="2" t="s">
        <v>18</v>
      </c>
    </row>
    <row r="28" spans="2:12" ht="12.75">
      <c r="B28" s="1" t="s">
        <v>1</v>
      </c>
      <c r="D28" s="4" t="s">
        <v>38</v>
      </c>
      <c r="F28" s="3" t="s">
        <v>39</v>
      </c>
      <c r="I28" t="s">
        <v>76</v>
      </c>
      <c r="J28" t="s">
        <v>6</v>
      </c>
      <c r="L28" t="s">
        <v>77</v>
      </c>
    </row>
    <row r="30" spans="1:13" ht="12.75">
      <c r="A30" s="3" t="s">
        <v>8</v>
      </c>
      <c r="B30">
        <f>B7*B7*B7</f>
        <v>0.0010000000000000002</v>
      </c>
      <c r="D30">
        <f aca="true" t="shared" si="0" ref="D30:D37">-LOG(B30,2)</f>
        <v>9.965784284662087</v>
      </c>
      <c r="F30">
        <f aca="true" t="shared" si="1" ref="F30:F37">D30*B30</f>
        <v>0.00996578428466209</v>
      </c>
      <c r="I30">
        <f aca="true" t="shared" si="2" ref="I30:I37">CEILING(D30,1)</f>
        <v>10</v>
      </c>
      <c r="J30">
        <f aca="true" t="shared" si="3" ref="J30:J37">B30*I30</f>
        <v>0.010000000000000002</v>
      </c>
      <c r="L30">
        <v>5</v>
      </c>
      <c r="M30">
        <f>L30*B30</f>
        <v>0.005000000000000001</v>
      </c>
    </row>
    <row r="31" spans="1:13" ht="12.75">
      <c r="A31" s="3" t="s">
        <v>9</v>
      </c>
      <c r="B31">
        <f>B7*B7*B8</f>
        <v>0.009000000000000003</v>
      </c>
      <c r="D31">
        <f t="shared" si="0"/>
        <v>6.795859283219775</v>
      </c>
      <c r="F31">
        <f t="shared" si="1"/>
        <v>0.06116273354897799</v>
      </c>
      <c r="I31">
        <f t="shared" si="2"/>
        <v>7</v>
      </c>
      <c r="J31">
        <f t="shared" si="3"/>
        <v>0.06300000000000001</v>
      </c>
      <c r="L31">
        <v>5</v>
      </c>
      <c r="M31">
        <f aca="true" t="shared" si="4" ref="M31:M37">L31*B31</f>
        <v>0.04500000000000001</v>
      </c>
    </row>
    <row r="32" spans="1:13" ht="12.75">
      <c r="A32" s="3" t="s">
        <v>10</v>
      </c>
      <c r="B32">
        <f>B7*B8*B7</f>
        <v>0.009000000000000001</v>
      </c>
      <c r="D32">
        <f t="shared" si="0"/>
        <v>6.795859283219775</v>
      </c>
      <c r="F32">
        <f t="shared" si="1"/>
        <v>0.06116273354897798</v>
      </c>
      <c r="I32">
        <f t="shared" si="2"/>
        <v>7</v>
      </c>
      <c r="J32">
        <f t="shared" si="3"/>
        <v>0.063</v>
      </c>
      <c r="L32">
        <v>5</v>
      </c>
      <c r="M32">
        <f t="shared" si="4"/>
        <v>0.045000000000000005</v>
      </c>
    </row>
    <row r="33" spans="1:13" ht="12.75">
      <c r="A33" s="3" t="s">
        <v>11</v>
      </c>
      <c r="B33">
        <f>B7*B8*B8</f>
        <v>0.08100000000000002</v>
      </c>
      <c r="D33">
        <f t="shared" si="0"/>
        <v>3.6259342817774622</v>
      </c>
      <c r="F33">
        <f t="shared" si="1"/>
        <v>0.2937006768239745</v>
      </c>
      <c r="I33">
        <f t="shared" si="2"/>
        <v>4</v>
      </c>
      <c r="J33">
        <f t="shared" si="3"/>
        <v>0.32400000000000007</v>
      </c>
      <c r="L33">
        <v>3</v>
      </c>
      <c r="M33">
        <f t="shared" si="4"/>
        <v>0.24300000000000005</v>
      </c>
    </row>
    <row r="34" spans="1:13" ht="12.75">
      <c r="A34" s="3" t="s">
        <v>15</v>
      </c>
      <c r="B34">
        <f>B8*B7*B7</f>
        <v>0.009000000000000001</v>
      </c>
      <c r="D34">
        <f t="shared" si="0"/>
        <v>6.795859283219775</v>
      </c>
      <c r="F34">
        <f t="shared" si="1"/>
        <v>0.06116273354897798</v>
      </c>
      <c r="I34">
        <f t="shared" si="2"/>
        <v>7</v>
      </c>
      <c r="J34">
        <f t="shared" si="3"/>
        <v>0.063</v>
      </c>
      <c r="L34">
        <v>5</v>
      </c>
      <c r="M34">
        <f t="shared" si="4"/>
        <v>0.045000000000000005</v>
      </c>
    </row>
    <row r="35" spans="1:13" ht="12.75">
      <c r="A35" s="3" t="s">
        <v>12</v>
      </c>
      <c r="B35">
        <f>B8*B7*B8</f>
        <v>0.08100000000000002</v>
      </c>
      <c r="D35">
        <f t="shared" si="0"/>
        <v>3.6259342817774622</v>
      </c>
      <c r="F35">
        <f t="shared" si="1"/>
        <v>0.2937006768239745</v>
      </c>
      <c r="I35">
        <f t="shared" si="2"/>
        <v>4</v>
      </c>
      <c r="J35">
        <f t="shared" si="3"/>
        <v>0.32400000000000007</v>
      </c>
      <c r="L35">
        <v>3</v>
      </c>
      <c r="M35">
        <f t="shared" si="4"/>
        <v>0.24300000000000005</v>
      </c>
    </row>
    <row r="36" spans="1:13" ht="12.75">
      <c r="A36" s="3" t="s">
        <v>13</v>
      </c>
      <c r="B36">
        <f>B8*B8*B7</f>
        <v>0.08100000000000002</v>
      </c>
      <c r="D36">
        <f t="shared" si="0"/>
        <v>3.6259342817774622</v>
      </c>
      <c r="F36">
        <f t="shared" si="1"/>
        <v>0.2937006768239745</v>
      </c>
      <c r="I36">
        <f t="shared" si="2"/>
        <v>4</v>
      </c>
      <c r="J36">
        <f t="shared" si="3"/>
        <v>0.32400000000000007</v>
      </c>
      <c r="L36">
        <v>3</v>
      </c>
      <c r="M36">
        <f t="shared" si="4"/>
        <v>0.24300000000000005</v>
      </c>
    </row>
    <row r="37" spans="1:13" ht="12.75">
      <c r="A37" s="3" t="s">
        <v>14</v>
      </c>
      <c r="B37">
        <f>B8*B8*B8</f>
        <v>0.7290000000000001</v>
      </c>
      <c r="D37">
        <f t="shared" si="0"/>
        <v>0.4560092803351498</v>
      </c>
      <c r="F37">
        <f t="shared" si="1"/>
        <v>0.33243076536432425</v>
      </c>
      <c r="I37">
        <f t="shared" si="2"/>
        <v>1</v>
      </c>
      <c r="J37">
        <f t="shared" si="3"/>
        <v>0.7290000000000001</v>
      </c>
      <c r="L37">
        <v>1</v>
      </c>
      <c r="M37">
        <f t="shared" si="4"/>
        <v>0.7290000000000001</v>
      </c>
    </row>
    <row r="39" spans="2:14" ht="14.25">
      <c r="B39">
        <f>SUM(B30:B37)</f>
        <v>1</v>
      </c>
      <c r="F39">
        <f>SUM(F30:F37)</f>
        <v>1.406986780767844</v>
      </c>
      <c r="G39" s="1" t="s">
        <v>16</v>
      </c>
      <c r="J39">
        <f>SUM(J30:J37)</f>
        <v>1.9000000000000004</v>
      </c>
      <c r="K39" t="s">
        <v>83</v>
      </c>
      <c r="M39">
        <f>SUM(M30:M37)</f>
        <v>1.5980000000000003</v>
      </c>
      <c r="N39" t="s">
        <v>75</v>
      </c>
    </row>
    <row r="40" spans="6:11" ht="12.75">
      <c r="F40">
        <f>F10</f>
        <v>0.4689955935892812</v>
      </c>
      <c r="G40" s="1" t="s">
        <v>2</v>
      </c>
      <c r="J40">
        <f>J39/3</f>
        <v>0.6333333333333334</v>
      </c>
      <c r="K40" t="s">
        <v>84</v>
      </c>
    </row>
    <row r="42" ht="15">
      <c r="B42" s="2" t="s">
        <v>36</v>
      </c>
    </row>
    <row r="45" spans="2:10" ht="12.75">
      <c r="B45" s="1" t="s">
        <v>1</v>
      </c>
      <c r="D45" s="4" t="s">
        <v>38</v>
      </c>
      <c r="F45" s="3" t="s">
        <v>39</v>
      </c>
      <c r="I45" t="s">
        <v>5</v>
      </c>
      <c r="J45" t="s">
        <v>6</v>
      </c>
    </row>
    <row r="47" spans="1:10" ht="12.75">
      <c r="A47" s="3" t="s">
        <v>20</v>
      </c>
      <c r="B47">
        <f>B7*B7*B7*B7</f>
        <v>0.00010000000000000003</v>
      </c>
      <c r="D47">
        <f aca="true" t="shared" si="5" ref="D47:D54">-LOG(B47,2)</f>
        <v>13.287712379549449</v>
      </c>
      <c r="F47">
        <f aca="true" t="shared" si="6" ref="F47:F54">D47*B47</f>
        <v>0.0013287712379549453</v>
      </c>
      <c r="I47">
        <f aca="true" t="shared" si="7" ref="I47:I54">CEILING(D47,1)</f>
        <v>14</v>
      </c>
      <c r="J47">
        <f aca="true" t="shared" si="8" ref="J47:J54">B47*I47</f>
        <v>0.0014000000000000004</v>
      </c>
    </row>
    <row r="48" spans="1:10" ht="12.75">
      <c r="A48" s="3" t="s">
        <v>21</v>
      </c>
      <c r="B48">
        <f>B7*B7*B7*B8</f>
        <v>0.0009000000000000002</v>
      </c>
      <c r="D48">
        <f t="shared" si="5"/>
        <v>10.117787378107137</v>
      </c>
      <c r="F48">
        <f t="shared" si="6"/>
        <v>0.009106008640296424</v>
      </c>
      <c r="I48">
        <f t="shared" si="7"/>
        <v>11</v>
      </c>
      <c r="J48">
        <f t="shared" si="8"/>
        <v>0.009900000000000003</v>
      </c>
    </row>
    <row r="49" spans="1:10" ht="12.75">
      <c r="A49" s="3" t="s">
        <v>22</v>
      </c>
      <c r="B49">
        <f>B7*B7*B8*B7</f>
        <v>0.0009000000000000003</v>
      </c>
      <c r="D49">
        <f t="shared" si="5"/>
        <v>10.117787378107137</v>
      </c>
      <c r="F49">
        <f t="shared" si="6"/>
        <v>0.009106008640296426</v>
      </c>
      <c r="I49">
        <f t="shared" si="7"/>
        <v>11</v>
      </c>
      <c r="J49">
        <f t="shared" si="8"/>
        <v>0.009900000000000003</v>
      </c>
    </row>
    <row r="50" spans="1:10" ht="12.75">
      <c r="A50" s="3" t="s">
        <v>23</v>
      </c>
      <c r="B50">
        <f>B7*B7*B8*B8</f>
        <v>0.008100000000000003</v>
      </c>
      <c r="D50">
        <f t="shared" si="5"/>
        <v>6.947862376664824</v>
      </c>
      <c r="F50">
        <f t="shared" si="6"/>
        <v>0.0562776852509851</v>
      </c>
      <c r="I50">
        <f t="shared" si="7"/>
        <v>7</v>
      </c>
      <c r="J50">
        <f t="shared" si="8"/>
        <v>0.05670000000000002</v>
      </c>
    </row>
    <row r="51" spans="1:10" ht="12.75">
      <c r="A51" s="3" t="s">
        <v>24</v>
      </c>
      <c r="B51">
        <f>B7*B8*B7*B7</f>
        <v>0.0009000000000000002</v>
      </c>
      <c r="D51">
        <f t="shared" si="5"/>
        <v>10.117787378107137</v>
      </c>
      <c r="F51">
        <f t="shared" si="6"/>
        <v>0.009106008640296424</v>
      </c>
      <c r="I51">
        <f t="shared" si="7"/>
        <v>11</v>
      </c>
      <c r="J51">
        <f t="shared" si="8"/>
        <v>0.009900000000000003</v>
      </c>
    </row>
    <row r="52" spans="1:10" ht="12.75">
      <c r="A52" s="3" t="s">
        <v>25</v>
      </c>
      <c r="B52">
        <f>B7*B8*B7*B8</f>
        <v>0.008100000000000001</v>
      </c>
      <c r="D52">
        <f t="shared" si="5"/>
        <v>6.947862376664824</v>
      </c>
      <c r="F52">
        <f t="shared" si="6"/>
        <v>0.05627768525098509</v>
      </c>
      <c r="I52">
        <f t="shared" si="7"/>
        <v>7</v>
      </c>
      <c r="J52">
        <f t="shared" si="8"/>
        <v>0.05670000000000001</v>
      </c>
    </row>
    <row r="53" spans="1:10" ht="12.75">
      <c r="A53" s="3" t="s">
        <v>26</v>
      </c>
      <c r="B53">
        <f>B7*B8*B8*B7</f>
        <v>0.008100000000000001</v>
      </c>
      <c r="D53">
        <f t="shared" si="5"/>
        <v>6.947862376664824</v>
      </c>
      <c r="F53">
        <f t="shared" si="6"/>
        <v>0.05627768525098509</v>
      </c>
      <c r="I53">
        <f t="shared" si="7"/>
        <v>7</v>
      </c>
      <c r="J53">
        <f t="shared" si="8"/>
        <v>0.05670000000000001</v>
      </c>
    </row>
    <row r="54" spans="1:10" ht="12.75">
      <c r="A54" s="3" t="s">
        <v>27</v>
      </c>
      <c r="B54">
        <f>B7*B8*B8*B8</f>
        <v>0.07290000000000002</v>
      </c>
      <c r="D54">
        <f t="shared" si="5"/>
        <v>3.7779373752225123</v>
      </c>
      <c r="F54">
        <f t="shared" si="6"/>
        <v>0.2754116346537212</v>
      </c>
      <c r="I54">
        <f t="shared" si="7"/>
        <v>4</v>
      </c>
      <c r="J54">
        <f t="shared" si="8"/>
        <v>0.2916000000000001</v>
      </c>
    </row>
    <row r="55" spans="1:10" ht="12.75">
      <c r="A55" s="3" t="s">
        <v>28</v>
      </c>
      <c r="B55">
        <f>B8*B7*B7*B7</f>
        <v>0.0009000000000000002</v>
      </c>
      <c r="D55">
        <f aca="true" t="shared" si="9" ref="D55:D62">-LOG(B55,2)</f>
        <v>10.117787378107137</v>
      </c>
      <c r="F55">
        <f aca="true" t="shared" si="10" ref="F55:F62">D55*B55</f>
        <v>0.009106008640296424</v>
      </c>
      <c r="I55">
        <f aca="true" t="shared" si="11" ref="I55:I62">CEILING(D55,1)</f>
        <v>11</v>
      </c>
      <c r="J55">
        <f aca="true" t="shared" si="12" ref="J55:J62">B55*I55</f>
        <v>0.009900000000000003</v>
      </c>
    </row>
    <row r="56" spans="1:10" ht="12.75">
      <c r="A56" s="3" t="s">
        <v>29</v>
      </c>
      <c r="B56">
        <f>B8*B7*B7*B8</f>
        <v>0.008100000000000001</v>
      </c>
      <c r="D56">
        <f t="shared" si="9"/>
        <v>6.947862376664824</v>
      </c>
      <c r="F56">
        <f t="shared" si="10"/>
        <v>0.05627768525098509</v>
      </c>
      <c r="I56">
        <f t="shared" si="11"/>
        <v>7</v>
      </c>
      <c r="J56">
        <f t="shared" si="12"/>
        <v>0.05670000000000001</v>
      </c>
    </row>
    <row r="57" spans="1:10" ht="12.75">
      <c r="A57" s="3" t="s">
        <v>30</v>
      </c>
      <c r="B57">
        <f>B8*B7*B8*B7</f>
        <v>0.008100000000000001</v>
      </c>
      <c r="D57">
        <f t="shared" si="9"/>
        <v>6.947862376664824</v>
      </c>
      <c r="F57">
        <f t="shared" si="10"/>
        <v>0.05627768525098509</v>
      </c>
      <c r="I57">
        <f t="shared" si="11"/>
        <v>7</v>
      </c>
      <c r="J57">
        <f t="shared" si="12"/>
        <v>0.05670000000000001</v>
      </c>
    </row>
    <row r="58" spans="1:10" ht="12.75">
      <c r="A58" s="3" t="s">
        <v>31</v>
      </c>
      <c r="B58">
        <f>B8*B7*B8*B8</f>
        <v>0.07290000000000002</v>
      </c>
      <c r="D58">
        <f t="shared" si="9"/>
        <v>3.7779373752225123</v>
      </c>
      <c r="F58">
        <f t="shared" si="10"/>
        <v>0.2754116346537212</v>
      </c>
      <c r="I58">
        <f t="shared" si="11"/>
        <v>4</v>
      </c>
      <c r="J58">
        <f t="shared" si="12"/>
        <v>0.2916000000000001</v>
      </c>
    </row>
    <row r="59" spans="1:10" ht="12.75">
      <c r="A59" s="3" t="s">
        <v>32</v>
      </c>
      <c r="B59">
        <f>B8*B8*B7*B7</f>
        <v>0.008100000000000001</v>
      </c>
      <c r="D59">
        <f t="shared" si="9"/>
        <v>6.947862376664824</v>
      </c>
      <c r="F59">
        <f t="shared" si="10"/>
        <v>0.05627768525098509</v>
      </c>
      <c r="I59">
        <f t="shared" si="11"/>
        <v>7</v>
      </c>
      <c r="J59">
        <f t="shared" si="12"/>
        <v>0.05670000000000001</v>
      </c>
    </row>
    <row r="60" spans="1:10" ht="12.75">
      <c r="A60" s="3" t="s">
        <v>33</v>
      </c>
      <c r="B60">
        <f>B8*B8*B7*B8</f>
        <v>0.07290000000000002</v>
      </c>
      <c r="D60">
        <f t="shared" si="9"/>
        <v>3.7779373752225123</v>
      </c>
      <c r="F60">
        <f t="shared" si="10"/>
        <v>0.2754116346537212</v>
      </c>
      <c r="I60">
        <f t="shared" si="11"/>
        <v>4</v>
      </c>
      <c r="J60">
        <f t="shared" si="12"/>
        <v>0.2916000000000001</v>
      </c>
    </row>
    <row r="61" spans="1:10" ht="12.75">
      <c r="A61" s="3" t="s">
        <v>34</v>
      </c>
      <c r="B61">
        <f>B8*B8*B8*B7</f>
        <v>0.0729</v>
      </c>
      <c r="D61">
        <f t="shared" si="9"/>
        <v>3.7779373752225123</v>
      </c>
      <c r="F61">
        <f t="shared" si="10"/>
        <v>0.27541163465372115</v>
      </c>
      <c r="I61">
        <f t="shared" si="11"/>
        <v>4</v>
      </c>
      <c r="J61">
        <f t="shared" si="12"/>
        <v>0.2916</v>
      </c>
    </row>
    <row r="62" spans="1:10" ht="12.75">
      <c r="A62" s="3" t="s">
        <v>35</v>
      </c>
      <c r="B62">
        <f>B8*B8*B8*B8</f>
        <v>0.6561000000000001</v>
      </c>
      <c r="D62">
        <f t="shared" si="9"/>
        <v>0.6080123737801997</v>
      </c>
      <c r="F62">
        <f t="shared" si="10"/>
        <v>0.39891691843718907</v>
      </c>
      <c r="I62">
        <f t="shared" si="11"/>
        <v>1</v>
      </c>
      <c r="J62">
        <f t="shared" si="12"/>
        <v>0.6561000000000001</v>
      </c>
    </row>
    <row r="64" spans="2:11" ht="14.25">
      <c r="B64">
        <f>SUM(B47:B62)</f>
        <v>1.0000000000000002</v>
      </c>
      <c r="F64">
        <f>SUM(F47:F62)</f>
        <v>1.8759823743571251</v>
      </c>
      <c r="G64" s="1" t="s">
        <v>37</v>
      </c>
      <c r="J64">
        <f>SUM(J47:J62)</f>
        <v>2.2037000000000004</v>
      </c>
      <c r="K64" t="s">
        <v>83</v>
      </c>
    </row>
    <row r="65" spans="6:11" ht="12.75">
      <c r="F65">
        <f>F10</f>
        <v>0.4689955935892812</v>
      </c>
      <c r="G65" s="1" t="s">
        <v>2</v>
      </c>
      <c r="J65">
        <f>J64/4</f>
        <v>0.5509250000000001</v>
      </c>
      <c r="K65" t="s">
        <v>84</v>
      </c>
    </row>
    <row r="67" ht="15">
      <c r="B67" s="2" t="s">
        <v>40</v>
      </c>
    </row>
    <row r="70" spans="2:10" ht="12.75">
      <c r="B70" s="1" t="s">
        <v>1</v>
      </c>
      <c r="D70" s="4" t="s">
        <v>38</v>
      </c>
      <c r="F70" s="3" t="s">
        <v>39</v>
      </c>
      <c r="I70" t="s">
        <v>5</v>
      </c>
      <c r="J70" t="s">
        <v>6</v>
      </c>
    </row>
    <row r="72" spans="1:10" ht="12.75">
      <c r="A72" s="3" t="s">
        <v>41</v>
      </c>
      <c r="B72">
        <f>B7*B7*B7*B7*B7</f>
        <v>1.0000000000000004E-05</v>
      </c>
      <c r="D72">
        <f aca="true" t="shared" si="13" ref="D72:D103">-LOG(B72,2)</f>
        <v>16.609640474436812</v>
      </c>
      <c r="F72">
        <f aca="true" t="shared" si="14" ref="F72:F103">D72*B72</f>
        <v>0.0001660964047443682</v>
      </c>
      <c r="I72">
        <f aca="true" t="shared" si="15" ref="I72:I103">CEILING(D72,1)</f>
        <v>17</v>
      </c>
      <c r="J72">
        <f aca="true" t="shared" si="16" ref="J72:J103">B72*I72</f>
        <v>0.00017000000000000007</v>
      </c>
    </row>
    <row r="73" spans="1:10" ht="12.75">
      <c r="A73" s="3" t="s">
        <v>42</v>
      </c>
      <c r="B73">
        <f>B7*B7*B7*B7*B8</f>
        <v>9.000000000000003E-05</v>
      </c>
      <c r="D73">
        <f t="shared" si="13"/>
        <v>13.4397154729945</v>
      </c>
      <c r="F73">
        <f t="shared" si="14"/>
        <v>0.0012095743925695055</v>
      </c>
      <c r="I73">
        <f t="shared" si="15"/>
        <v>14</v>
      </c>
      <c r="J73">
        <f t="shared" si="16"/>
        <v>0.0012600000000000005</v>
      </c>
    </row>
    <row r="74" spans="1:10" ht="12.75">
      <c r="A74" s="3" t="s">
        <v>43</v>
      </c>
      <c r="B74">
        <f>B7*B7*B7*B8*B7</f>
        <v>9.000000000000002E-05</v>
      </c>
      <c r="D74">
        <f t="shared" si="13"/>
        <v>13.4397154729945</v>
      </c>
      <c r="F74">
        <f t="shared" si="14"/>
        <v>0.0012095743925695053</v>
      </c>
      <c r="I74">
        <f t="shared" si="15"/>
        <v>14</v>
      </c>
      <c r="J74">
        <f t="shared" si="16"/>
        <v>0.0012600000000000003</v>
      </c>
    </row>
    <row r="75" spans="1:10" ht="12.75">
      <c r="A75" s="3" t="s">
        <v>44</v>
      </c>
      <c r="B75">
        <f>B7*B7*B7*B8*B8</f>
        <v>0.0008100000000000002</v>
      </c>
      <c r="D75">
        <f t="shared" si="13"/>
        <v>10.269790471552188</v>
      </c>
      <c r="F75">
        <f t="shared" si="14"/>
        <v>0.008318530281957275</v>
      </c>
      <c r="I75">
        <f t="shared" si="15"/>
        <v>11</v>
      </c>
      <c r="J75">
        <f t="shared" si="16"/>
        <v>0.008910000000000001</v>
      </c>
    </row>
    <row r="76" spans="1:10" ht="12.75">
      <c r="A76" s="3" t="s">
        <v>45</v>
      </c>
      <c r="B76">
        <f>B7*B7*B8*B7*B7</f>
        <v>9.000000000000003E-05</v>
      </c>
      <c r="D76">
        <f t="shared" si="13"/>
        <v>13.4397154729945</v>
      </c>
      <c r="F76">
        <f t="shared" si="14"/>
        <v>0.0012095743925695055</v>
      </c>
      <c r="I76">
        <f t="shared" si="15"/>
        <v>14</v>
      </c>
      <c r="J76">
        <f t="shared" si="16"/>
        <v>0.0012600000000000005</v>
      </c>
    </row>
    <row r="77" spans="1:10" ht="12.75">
      <c r="A77" s="3" t="s">
        <v>46</v>
      </c>
      <c r="B77">
        <f>B7*B7*B8*B7*B8</f>
        <v>0.0008100000000000003</v>
      </c>
      <c r="D77">
        <f t="shared" si="13"/>
        <v>10.269790471552188</v>
      </c>
      <c r="F77">
        <f t="shared" si="14"/>
        <v>0.008318530281957275</v>
      </c>
      <c r="I77">
        <f t="shared" si="15"/>
        <v>11</v>
      </c>
      <c r="J77">
        <f t="shared" si="16"/>
        <v>0.008910000000000003</v>
      </c>
    </row>
    <row r="78" spans="1:10" ht="12.75">
      <c r="A78" s="3" t="s">
        <v>47</v>
      </c>
      <c r="B78">
        <f>B7*B7*B8*B8*B7</f>
        <v>0.0008100000000000004</v>
      </c>
      <c r="D78">
        <f t="shared" si="13"/>
        <v>10.269790471552188</v>
      </c>
      <c r="F78">
        <f t="shared" si="14"/>
        <v>0.008318530281957276</v>
      </c>
      <c r="I78">
        <f t="shared" si="15"/>
        <v>11</v>
      </c>
      <c r="J78">
        <f t="shared" si="16"/>
        <v>0.008910000000000005</v>
      </c>
    </row>
    <row r="79" spans="1:10" ht="12.75">
      <c r="A79" s="3" t="s">
        <v>48</v>
      </c>
      <c r="B79">
        <f>B7*B7*B8*B8*B8</f>
        <v>0.007290000000000003</v>
      </c>
      <c r="D79">
        <f t="shared" si="13"/>
        <v>7.099865470109874</v>
      </c>
      <c r="F79">
        <f t="shared" si="14"/>
        <v>0.051758019277101004</v>
      </c>
      <c r="I79">
        <f t="shared" si="15"/>
        <v>8</v>
      </c>
      <c r="J79">
        <f t="shared" si="16"/>
        <v>0.058320000000000025</v>
      </c>
    </row>
    <row r="80" spans="1:10" ht="12.75">
      <c r="A80" s="3" t="s">
        <v>49</v>
      </c>
      <c r="B80">
        <f>B7*B8*B7*B7*B7</f>
        <v>9.000000000000002E-05</v>
      </c>
      <c r="D80">
        <f t="shared" si="13"/>
        <v>13.4397154729945</v>
      </c>
      <c r="F80">
        <f t="shared" si="14"/>
        <v>0.0012095743925695053</v>
      </c>
      <c r="I80">
        <f t="shared" si="15"/>
        <v>14</v>
      </c>
      <c r="J80">
        <f t="shared" si="16"/>
        <v>0.0012600000000000003</v>
      </c>
    </row>
    <row r="81" spans="1:10" ht="12.75">
      <c r="A81" s="3" t="s">
        <v>50</v>
      </c>
      <c r="B81">
        <f>B7*B8*B7*B7*B8</f>
        <v>0.0008100000000000002</v>
      </c>
      <c r="D81">
        <f t="shared" si="13"/>
        <v>10.269790471552188</v>
      </c>
      <c r="F81">
        <f t="shared" si="14"/>
        <v>0.008318530281957275</v>
      </c>
      <c r="I81">
        <f t="shared" si="15"/>
        <v>11</v>
      </c>
      <c r="J81">
        <f t="shared" si="16"/>
        <v>0.008910000000000001</v>
      </c>
    </row>
    <row r="82" spans="1:10" ht="12.75">
      <c r="A82" s="3" t="s">
        <v>51</v>
      </c>
      <c r="B82">
        <f>B7*B8*B7*B8*B7</f>
        <v>0.0008100000000000002</v>
      </c>
      <c r="D82">
        <f t="shared" si="13"/>
        <v>10.269790471552188</v>
      </c>
      <c r="F82">
        <f t="shared" si="14"/>
        <v>0.008318530281957275</v>
      </c>
      <c r="I82">
        <f t="shared" si="15"/>
        <v>11</v>
      </c>
      <c r="J82">
        <f t="shared" si="16"/>
        <v>0.008910000000000001</v>
      </c>
    </row>
    <row r="83" spans="1:10" ht="12.75">
      <c r="A83" s="3" t="s">
        <v>52</v>
      </c>
      <c r="B83">
        <f>B7*B8*B7*B8*B8</f>
        <v>0.007290000000000001</v>
      </c>
      <c r="D83">
        <f t="shared" si="13"/>
        <v>7.099865470109875</v>
      </c>
      <c r="F83">
        <f t="shared" si="14"/>
        <v>0.051758019277101</v>
      </c>
      <c r="I83">
        <f t="shared" si="15"/>
        <v>8</v>
      </c>
      <c r="J83">
        <f t="shared" si="16"/>
        <v>0.05832000000000001</v>
      </c>
    </row>
    <row r="84" spans="1:10" ht="12.75">
      <c r="A84" s="3" t="s">
        <v>53</v>
      </c>
      <c r="B84">
        <f>B7*B8*B8*B7*B7</f>
        <v>0.0008100000000000002</v>
      </c>
      <c r="D84">
        <f t="shared" si="13"/>
        <v>10.269790471552188</v>
      </c>
      <c r="F84">
        <f t="shared" si="14"/>
        <v>0.008318530281957275</v>
      </c>
      <c r="I84">
        <f t="shared" si="15"/>
        <v>11</v>
      </c>
      <c r="J84">
        <f t="shared" si="16"/>
        <v>0.008910000000000001</v>
      </c>
    </row>
    <row r="85" spans="1:10" ht="12.75">
      <c r="A85" s="3" t="s">
        <v>54</v>
      </c>
      <c r="B85">
        <f>B7*B8*B8*B7*B8</f>
        <v>0.007290000000000001</v>
      </c>
      <c r="D85">
        <f t="shared" si="13"/>
        <v>7.099865470109875</v>
      </c>
      <c r="F85">
        <f t="shared" si="14"/>
        <v>0.051758019277101</v>
      </c>
      <c r="I85">
        <f t="shared" si="15"/>
        <v>8</v>
      </c>
      <c r="J85">
        <f t="shared" si="16"/>
        <v>0.05832000000000001</v>
      </c>
    </row>
    <row r="86" spans="1:10" ht="12.75">
      <c r="A86" s="3" t="s">
        <v>55</v>
      </c>
      <c r="B86">
        <f>B7*B8*B8*B8*B7</f>
        <v>0.007290000000000002</v>
      </c>
      <c r="D86">
        <f t="shared" si="13"/>
        <v>7.099865470109875</v>
      </c>
      <c r="F86">
        <f t="shared" si="14"/>
        <v>0.051758019277101004</v>
      </c>
      <c r="I86">
        <f t="shared" si="15"/>
        <v>8</v>
      </c>
      <c r="J86">
        <f t="shared" si="16"/>
        <v>0.05832000000000002</v>
      </c>
    </row>
    <row r="87" spans="1:10" ht="12.75">
      <c r="A87" s="3" t="s">
        <v>56</v>
      </c>
      <c r="B87">
        <f>B7*B8*B8*B8*B8</f>
        <v>0.06561000000000002</v>
      </c>
      <c r="D87">
        <f t="shared" si="13"/>
        <v>3.9299404686675623</v>
      </c>
      <c r="F87">
        <f t="shared" si="14"/>
        <v>0.2578433941492788</v>
      </c>
      <c r="I87">
        <f t="shared" si="15"/>
        <v>4</v>
      </c>
      <c r="J87">
        <f t="shared" si="16"/>
        <v>0.26244000000000006</v>
      </c>
    </row>
    <row r="88" spans="1:10" ht="12.75">
      <c r="A88" s="3" t="s">
        <v>57</v>
      </c>
      <c r="B88">
        <f>B8*B7*B7*B7*B7</f>
        <v>9.000000000000002E-05</v>
      </c>
      <c r="D88">
        <f t="shared" si="13"/>
        <v>13.4397154729945</v>
      </c>
      <c r="F88">
        <f t="shared" si="14"/>
        <v>0.0012095743925695053</v>
      </c>
      <c r="I88">
        <f t="shared" si="15"/>
        <v>14</v>
      </c>
      <c r="J88">
        <f t="shared" si="16"/>
        <v>0.0012600000000000003</v>
      </c>
    </row>
    <row r="89" spans="1:10" ht="12.75">
      <c r="A89" s="3" t="s">
        <v>58</v>
      </c>
      <c r="B89">
        <f>B8*B7*B7*B7*B8</f>
        <v>0.0008100000000000002</v>
      </c>
      <c r="D89">
        <f t="shared" si="13"/>
        <v>10.269790471552188</v>
      </c>
      <c r="F89">
        <f t="shared" si="14"/>
        <v>0.008318530281957275</v>
      </c>
      <c r="I89">
        <f t="shared" si="15"/>
        <v>11</v>
      </c>
      <c r="J89">
        <f t="shared" si="16"/>
        <v>0.008910000000000001</v>
      </c>
    </row>
    <row r="90" spans="1:10" ht="12.75">
      <c r="A90" s="3" t="s">
        <v>59</v>
      </c>
      <c r="B90">
        <f>B8*B7*B7*B8*B7</f>
        <v>0.0008100000000000002</v>
      </c>
      <c r="D90">
        <f t="shared" si="13"/>
        <v>10.269790471552188</v>
      </c>
      <c r="F90">
        <f t="shared" si="14"/>
        <v>0.008318530281957275</v>
      </c>
      <c r="I90">
        <f t="shared" si="15"/>
        <v>11</v>
      </c>
      <c r="J90">
        <f t="shared" si="16"/>
        <v>0.008910000000000001</v>
      </c>
    </row>
    <row r="91" spans="1:10" ht="12.75">
      <c r="A91" s="3" t="s">
        <v>60</v>
      </c>
      <c r="B91">
        <f>B8*B7*B7*B8*B8</f>
        <v>0.007290000000000001</v>
      </c>
      <c r="D91">
        <f t="shared" si="13"/>
        <v>7.099865470109875</v>
      </c>
      <c r="F91">
        <f t="shared" si="14"/>
        <v>0.051758019277101</v>
      </c>
      <c r="I91">
        <f t="shared" si="15"/>
        <v>8</v>
      </c>
      <c r="J91">
        <f t="shared" si="16"/>
        <v>0.05832000000000001</v>
      </c>
    </row>
    <row r="92" spans="1:10" ht="12.75">
      <c r="A92" s="3" t="s">
        <v>61</v>
      </c>
      <c r="B92">
        <f>B8*B7*B8*B7*B7</f>
        <v>0.0008100000000000002</v>
      </c>
      <c r="D92">
        <f t="shared" si="13"/>
        <v>10.269790471552188</v>
      </c>
      <c r="F92">
        <f t="shared" si="14"/>
        <v>0.008318530281957275</v>
      </c>
      <c r="I92">
        <f t="shared" si="15"/>
        <v>11</v>
      </c>
      <c r="J92">
        <f t="shared" si="16"/>
        <v>0.008910000000000001</v>
      </c>
    </row>
    <row r="93" spans="1:10" ht="12.75">
      <c r="A93" s="3" t="s">
        <v>62</v>
      </c>
      <c r="B93">
        <f>B8*B7*B8*B7*B8</f>
        <v>0.007290000000000001</v>
      </c>
      <c r="D93">
        <f t="shared" si="13"/>
        <v>7.099865470109875</v>
      </c>
      <c r="F93">
        <f t="shared" si="14"/>
        <v>0.051758019277101</v>
      </c>
      <c r="I93">
        <f t="shared" si="15"/>
        <v>8</v>
      </c>
      <c r="J93">
        <f t="shared" si="16"/>
        <v>0.05832000000000001</v>
      </c>
    </row>
    <row r="94" spans="1:10" ht="12.75">
      <c r="A94" s="3" t="s">
        <v>63</v>
      </c>
      <c r="B94">
        <f>B8*B7*B8*B8*B7</f>
        <v>0.007290000000000002</v>
      </c>
      <c r="D94">
        <f t="shared" si="13"/>
        <v>7.099865470109875</v>
      </c>
      <c r="F94">
        <f t="shared" si="14"/>
        <v>0.051758019277101004</v>
      </c>
      <c r="I94">
        <f t="shared" si="15"/>
        <v>8</v>
      </c>
      <c r="J94">
        <f t="shared" si="16"/>
        <v>0.05832000000000002</v>
      </c>
    </row>
    <row r="95" spans="1:10" ht="12.75">
      <c r="A95" s="3" t="s">
        <v>64</v>
      </c>
      <c r="B95">
        <f>B8*B7*B8*B8*B8</f>
        <v>0.06561000000000002</v>
      </c>
      <c r="D95">
        <f t="shared" si="13"/>
        <v>3.9299404686675623</v>
      </c>
      <c r="F95">
        <f t="shared" si="14"/>
        <v>0.2578433941492788</v>
      </c>
      <c r="I95">
        <f t="shared" si="15"/>
        <v>4</v>
      </c>
      <c r="J95">
        <f t="shared" si="16"/>
        <v>0.26244000000000006</v>
      </c>
    </row>
    <row r="96" spans="1:10" ht="12.75">
      <c r="A96" s="3" t="s">
        <v>65</v>
      </c>
      <c r="B96">
        <f>B8*B8*B7*B7*B7</f>
        <v>0.0008100000000000002</v>
      </c>
      <c r="D96">
        <f t="shared" si="13"/>
        <v>10.269790471552188</v>
      </c>
      <c r="F96">
        <f t="shared" si="14"/>
        <v>0.008318530281957275</v>
      </c>
      <c r="I96">
        <f t="shared" si="15"/>
        <v>11</v>
      </c>
      <c r="J96">
        <f t="shared" si="16"/>
        <v>0.008910000000000001</v>
      </c>
    </row>
    <row r="97" spans="1:10" ht="12.75">
      <c r="A97" s="3" t="s">
        <v>66</v>
      </c>
      <c r="B97">
        <f>B8*B8*B7*B7*B8</f>
        <v>0.007290000000000001</v>
      </c>
      <c r="D97">
        <f t="shared" si="13"/>
        <v>7.099865470109875</v>
      </c>
      <c r="F97">
        <f t="shared" si="14"/>
        <v>0.051758019277101</v>
      </c>
      <c r="I97">
        <f t="shared" si="15"/>
        <v>8</v>
      </c>
      <c r="J97">
        <f t="shared" si="16"/>
        <v>0.05832000000000001</v>
      </c>
    </row>
    <row r="98" spans="1:10" ht="12.75">
      <c r="A98" s="3" t="s">
        <v>67</v>
      </c>
      <c r="B98">
        <f>B8*B8*B7*B8*B7</f>
        <v>0.007290000000000002</v>
      </c>
      <c r="D98">
        <f t="shared" si="13"/>
        <v>7.099865470109875</v>
      </c>
      <c r="F98">
        <f t="shared" si="14"/>
        <v>0.051758019277101004</v>
      </c>
      <c r="I98">
        <f t="shared" si="15"/>
        <v>8</v>
      </c>
      <c r="J98">
        <f t="shared" si="16"/>
        <v>0.05832000000000002</v>
      </c>
    </row>
    <row r="99" spans="1:10" ht="12.75">
      <c r="A99" s="3" t="s">
        <v>68</v>
      </c>
      <c r="B99">
        <f>B8*B8*B7*B8*B8</f>
        <v>0.06561000000000002</v>
      </c>
      <c r="D99">
        <f t="shared" si="13"/>
        <v>3.9299404686675623</v>
      </c>
      <c r="F99">
        <f t="shared" si="14"/>
        <v>0.2578433941492788</v>
      </c>
      <c r="I99">
        <f t="shared" si="15"/>
        <v>4</v>
      </c>
      <c r="J99">
        <f t="shared" si="16"/>
        <v>0.26244000000000006</v>
      </c>
    </row>
    <row r="100" spans="1:10" ht="12.75">
      <c r="A100" s="3" t="s">
        <v>69</v>
      </c>
      <c r="B100">
        <f>B8*B8*B8*B7*B7</f>
        <v>0.007290000000000001</v>
      </c>
      <c r="D100">
        <f t="shared" si="13"/>
        <v>7.099865470109875</v>
      </c>
      <c r="F100">
        <f t="shared" si="14"/>
        <v>0.051758019277101</v>
      </c>
      <c r="I100">
        <f t="shared" si="15"/>
        <v>8</v>
      </c>
      <c r="J100">
        <f t="shared" si="16"/>
        <v>0.05832000000000001</v>
      </c>
    </row>
    <row r="101" spans="1:10" ht="12.75">
      <c r="A101" s="3" t="s">
        <v>70</v>
      </c>
      <c r="B101">
        <f>B8*B8*B8*B7*B8</f>
        <v>0.06561</v>
      </c>
      <c r="D101">
        <f t="shared" si="13"/>
        <v>3.9299404686675623</v>
      </c>
      <c r="F101">
        <f t="shared" si="14"/>
        <v>0.25784339414927876</v>
      </c>
      <c r="I101">
        <f t="shared" si="15"/>
        <v>4</v>
      </c>
      <c r="J101">
        <f t="shared" si="16"/>
        <v>0.26244</v>
      </c>
    </row>
    <row r="102" spans="1:10" ht="12.75">
      <c r="A102" s="3" t="s">
        <v>71</v>
      </c>
      <c r="B102">
        <f>B8*B8*B8*B8*B7</f>
        <v>0.06561000000000002</v>
      </c>
      <c r="D102">
        <f t="shared" si="13"/>
        <v>3.9299404686675623</v>
      </c>
      <c r="F102">
        <f t="shared" si="14"/>
        <v>0.2578433941492788</v>
      </c>
      <c r="I102">
        <f t="shared" si="15"/>
        <v>4</v>
      </c>
      <c r="J102">
        <f t="shared" si="16"/>
        <v>0.26244000000000006</v>
      </c>
    </row>
    <row r="103" spans="1:10" ht="12.75">
      <c r="A103" s="3" t="s">
        <v>72</v>
      </c>
      <c r="B103">
        <f>B8*B8*B8*B8*B8</f>
        <v>0.5904900000000002</v>
      </c>
      <c r="D103">
        <f t="shared" si="13"/>
        <v>0.7600154672252496</v>
      </c>
      <c r="F103">
        <f t="shared" si="14"/>
        <v>0.4487815332418378</v>
      </c>
      <c r="I103">
        <f t="shared" si="15"/>
        <v>1</v>
      </c>
      <c r="J103">
        <f t="shared" si="16"/>
        <v>0.5904900000000002</v>
      </c>
    </row>
    <row r="105" spans="2:11" ht="14.25">
      <c r="B105">
        <f>SUM(B72:B103)</f>
        <v>1.0000000000000002</v>
      </c>
      <c r="F105">
        <f>SUM(F72:F103)</f>
        <v>2.3449779679464067</v>
      </c>
      <c r="G105" s="1" t="s">
        <v>73</v>
      </c>
      <c r="J105">
        <f>SUM(J72:J103)</f>
        <v>2.5814600000000003</v>
      </c>
      <c r="K105" t="s">
        <v>83</v>
      </c>
    </row>
    <row r="106" spans="6:11" ht="12.75">
      <c r="F106">
        <f>F10</f>
        <v>0.4689955935892812</v>
      </c>
      <c r="G106" s="1" t="s">
        <v>2</v>
      </c>
      <c r="J106">
        <f>J105/5</f>
        <v>0.5162920000000001</v>
      </c>
      <c r="K106" t="s"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Marco Luise</cp:lastModifiedBy>
  <dcterms:created xsi:type="dcterms:W3CDTF">2003-03-06T08:55:22Z</dcterms:created>
  <dcterms:modified xsi:type="dcterms:W3CDTF">2023-09-27T08:22:59Z</dcterms:modified>
  <cp:category/>
  <cp:version/>
  <cp:contentType/>
  <cp:contentStatus/>
</cp:coreProperties>
</file>